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9.21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<sst xmlns="http://schemas.openxmlformats.org/spreadsheetml/2006/main" count="23" uniqueCount="15">
  <si>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20-24</t>
  </si>
  <si>
    <t>25-29</t>
  </si>
  <si>
    <t>30-34</t>
  </si>
  <si>
    <t>35-39</t>
  </si>
  <si>
    <t>Summa</t>
  </si>
  <si>
    <t>40-</t>
  </si>
  <si>
    <t>Källa:  Socialstyrelsen</t>
  </si>
  <si>
    <t>Kvinnans</t>
  </si>
  <si>
    <t>ålder</t>
  </si>
  <si>
    <t xml:space="preserve">Kvinnans </t>
  </si>
  <si>
    <t>Aborter per 1 000 kvinnor</t>
  </si>
  <si>
    <t>Social omsorg och hälso- och sjukvård</t>
  </si>
  <si>
    <t xml:space="preserve">    -19</t>
  </si>
  <si>
    <t>Aborter 1980-2012</t>
  </si>
  <si>
    <t>Anm  Socialstyrelsen kan inte lämna uppgifter 2013.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</si>
</sst>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%"/>
    <numFmt numFmtId="169" formatCode="0.0"/>
    <numFmt numFmtId="170" formatCode="#,##0&quot; kr&quot;;&quot;-&quot;#,##0&quot; kr&quot;"/>
    <numFmt numFmtId="171" formatCode="#,##0&quot; kr&quot;;[Red]&quot;-&quot;#,##0&quot; kr&quot;"/>
    <numFmt numFmtId="172" formatCode="#,##0.00&quot; kr&quot;;&quot;-&quot;#,##0.00&quot; kr&quot;"/>
    <numFmt numFmtId="173" formatCode="#,##0.00&quot; kr&quot;;[Red]&quot;-&quot;#,##0.00&quot; kr&quot;"/>
    <numFmt numFmtId="174" formatCode="yy\-m\-d"/>
    <numFmt numFmtId="175" formatCode="d\-mmm\-yy"/>
    <numFmt numFmtId="176" formatCode="d\-mmm"/>
    <numFmt numFmtId="177" formatCode="mmm\-yy"/>
    <numFmt numFmtId="178" formatCode="h\.mm\ AM/PM"/>
    <numFmt numFmtId="179" formatCode="h\.mm\.ss\ AM/PM"/>
    <numFmt numFmtId="180" formatCode="h\.mm"/>
    <numFmt numFmtId="181" formatCode="h\.mm\.ss"/>
    <numFmt numFmtId="182" formatCode="yy\-m\-d\ h\.mm"/>
    <numFmt numFmtId="183" formatCode="0.000"/>
    <numFmt numFmtId="184" formatCode="#,##0.0"/>
    <numFmt numFmtId="185" formatCode="0.00000"/>
    <numFmt numFmtId="186" formatCode="0.0000"/>
    <numFmt numFmtId="187" formatCode="&quot;Ja&quot;;&quot;Ja&quot;;&quot;Nej&quot;"/>
    <numFmt numFmtId="188" formatCode="&quot;Sant&quot;;&quot;Sant&quot;;&quot;Falskt&quot;"/>
    <numFmt numFmtId="189" formatCode="&quot;På&quot;;&quot;På&quot;;&quot;Av&quot;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Univers (W1)"/>
      <family val="2"/>
    </font>
    <font>
      <i/>
      <sz val="10"/>
      <name val="Univers (W1)"/>
      <family val="2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color indexed="9"/>
      <name val="Univers (W1)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49" applyFont="1">
      <alignment/>
      <protection/>
    </xf>
    <xf numFmtId="0" fontId="7" fillId="0" borderId="0" xfId="49" applyFont="1">
      <alignment/>
      <protection/>
    </xf>
    <xf numFmtId="0" fontId="6" fillId="0" borderId="0" xfId="49" applyFont="1">
      <alignment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49" applyFont="1" applyFill="1" applyBorder="1" applyAlignment="1">
      <alignment horizontal="left" vertical="center"/>
      <protection/>
    </xf>
    <xf numFmtId="0" fontId="11" fillId="33" borderId="0" xfId="49" applyFont="1" applyFill="1" applyBorder="1" applyAlignment="1">
      <alignment horizontal="right" vertical="center"/>
      <protection/>
    </xf>
    <xf numFmtId="0" fontId="11" fillId="33" borderId="0" xfId="49" applyFont="1" applyFill="1" applyBorder="1" applyAlignment="1">
      <alignment vertical="center"/>
      <protection/>
    </xf>
    <xf numFmtId="3" fontId="12" fillId="0" borderId="0" xfId="49" applyNumberFormat="1" applyFont="1" applyFill="1" applyAlignment="1" quotePrefix="1">
      <alignment horizontal="left"/>
      <protection/>
    </xf>
    <xf numFmtId="3" fontId="12" fillId="0" borderId="0" xfId="49" applyNumberFormat="1" applyFont="1" applyFill="1">
      <alignment/>
      <protection/>
    </xf>
    <xf numFmtId="3" fontId="13" fillId="0" borderId="10" xfId="49" applyNumberFormat="1" applyFont="1" applyFill="1" applyBorder="1">
      <alignment/>
      <protection/>
    </xf>
    <xf numFmtId="0" fontId="14" fillId="0" borderId="0" xfId="49" applyFont="1">
      <alignment/>
      <protection/>
    </xf>
    <xf numFmtId="3" fontId="15" fillId="0" borderId="0" xfId="49" applyNumberFormat="1" applyFont="1">
      <alignment/>
      <protection/>
    </xf>
    <xf numFmtId="0" fontId="15" fillId="0" borderId="0" xfId="49" applyFont="1">
      <alignment/>
      <protection/>
    </xf>
    <xf numFmtId="0" fontId="8" fillId="0" borderId="0" xfId="49" applyFont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0" xfId="49" applyFont="1" applyFill="1" applyBorder="1">
      <alignment/>
      <protection/>
    </xf>
    <xf numFmtId="0" fontId="16" fillId="0" borderId="0" xfId="49" applyFont="1" applyFill="1">
      <alignment/>
      <protection/>
    </xf>
    <xf numFmtId="3" fontId="12" fillId="0" borderId="0" xfId="49" applyNumberFormat="1" applyFont="1" applyFill="1" applyBorder="1" applyAlignment="1" quotePrefix="1">
      <alignment horizontal="left"/>
      <protection/>
    </xf>
    <xf numFmtId="169" fontId="12" fillId="0" borderId="0" xfId="49" applyNumberFormat="1" applyFont="1" applyFill="1" applyBorder="1">
      <alignment/>
      <protection/>
    </xf>
    <xf numFmtId="169" fontId="12" fillId="0" borderId="0" xfId="49" applyNumberFormat="1" applyFont="1" applyFill="1">
      <alignment/>
      <protection/>
    </xf>
    <xf numFmtId="169" fontId="13" fillId="0" borderId="10" xfId="49" applyNumberFormat="1" applyFont="1" applyFill="1" applyBorder="1">
      <alignment/>
      <protection/>
    </xf>
    <xf numFmtId="0" fontId="17" fillId="0" borderId="0" xfId="48" applyNumberFormat="1" applyFont="1" quotePrefix="1">
      <alignment/>
      <protection/>
    </xf>
    <xf numFmtId="3" fontId="13" fillId="0" borderId="10" xfId="49" applyNumberFormat="1" applyFont="1" applyFill="1" applyBorder="1" applyAlignment="1" quotePrefix="1">
      <alignment horizontal="right"/>
      <protection/>
    </xf>
    <xf numFmtId="0" fontId="14" fillId="0" borderId="12" xfId="49" applyFont="1" applyBorder="1" applyAlignment="1">
      <alignment horizontal="left"/>
      <protection/>
    </xf>
    <xf numFmtId="0" fontId="17" fillId="0" borderId="0" xfId="0" applyNumberFormat="1" applyFont="1" applyAlignment="1">
      <alignment/>
    </xf>
    <xf numFmtId="0" fontId="14" fillId="0" borderId="0" xfId="49" applyFont="1" applyBorder="1" applyAlignment="1">
      <alignment horizontal="left"/>
      <protection/>
    </xf>
  </cellXfs>
  <cellStyles count="5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11HÄLSO" xfId="48"/>
    <cellStyle name="Normal_ÅB93T201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Tusental (0)_OHLAG" xfId="58"/>
    <cellStyle name="Comma [0]" xfId="59"/>
    <cellStyle name="Utdata" xfId="60"/>
    <cellStyle name="Currency" xfId="61"/>
    <cellStyle name="Valuta (0)_OHLAG" xfId="62"/>
    <cellStyle name="Currency [0]" xfId="63"/>
    <cellStyle name="Varnings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210</a:t>
          </a:r>
        </a:p>
      </xdr:txBody>
    </xdr:sp>
    <xdr:clientData/>
  </xdr:twoCellAnchor>
  <xdr:twoCellAnchor>
    <xdr:from>
      <xdr:col>0</xdr:col>
      <xdr:colOff>733425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3425" y="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 Aborter 1980-2001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" customWidth="1"/>
    <col min="2" max="7" width="10.875" style="1" customWidth="1"/>
    <col min="8" max="8" width="0.875" style="1" customWidth="1"/>
    <col min="9" max="16384" width="9.125" style="1" customWidth="1"/>
  </cols>
  <sheetData>
    <row r="1" ht="12.75">
      <c r="A1" s="4" t="s">
        <v>11</v>
      </c>
    </row>
    <row r="2" ht="15">
      <c r="A2" s="5" t="s">
        <v>13</v>
      </c>
    </row>
    <row r="4" spans="1:8" s="2" customFormat="1" ht="13.5" customHeight="1">
      <c r="A4" s="6" t="s">
        <v>7</v>
      </c>
      <c r="B4" s="7">
        <v>1980</v>
      </c>
      <c r="C4" s="7">
        <v>1990</v>
      </c>
      <c r="D4" s="7">
        <v>2000</v>
      </c>
      <c r="E4" s="7">
        <v>2005</v>
      </c>
      <c r="F4" s="7">
        <v>2010</v>
      </c>
      <c r="G4" s="7">
        <v>2012</v>
      </c>
      <c r="H4" s="8"/>
    </row>
    <row r="5" spans="1:8" s="2" customFormat="1" ht="13.5" customHeight="1">
      <c r="A5" s="6" t="s">
        <v>8</v>
      </c>
      <c r="B5" s="7"/>
      <c r="C5" s="7"/>
      <c r="D5" s="7"/>
      <c r="E5" s="7"/>
      <c r="F5" s="7"/>
      <c r="G5" s="7"/>
      <c r="H5" s="8"/>
    </row>
    <row r="6" spans="1:8" s="3" customFormat="1" ht="18" customHeight="1">
      <c r="A6" s="9" t="s">
        <v>12</v>
      </c>
      <c r="B6" s="10">
        <v>370</v>
      </c>
      <c r="C6" s="10">
        <v>394</v>
      </c>
      <c r="D6" s="10">
        <v>304</v>
      </c>
      <c r="E6" s="10">
        <v>329</v>
      </c>
      <c r="F6" s="24">
        <v>320</v>
      </c>
      <c r="G6" s="27">
        <v>257</v>
      </c>
      <c r="H6" s="10"/>
    </row>
    <row r="7" spans="1:8" s="3" customFormat="1" ht="12" customHeight="1">
      <c r="A7" s="10" t="s">
        <v>0</v>
      </c>
      <c r="B7" s="10">
        <v>664</v>
      </c>
      <c r="C7" s="10">
        <v>735</v>
      </c>
      <c r="D7" s="10">
        <v>555</v>
      </c>
      <c r="E7" s="10">
        <v>609</v>
      </c>
      <c r="F7" s="24">
        <v>662</v>
      </c>
      <c r="G7" s="27">
        <v>700</v>
      </c>
      <c r="H7" s="10"/>
    </row>
    <row r="8" spans="1:8" s="3" customFormat="1" ht="12" customHeight="1">
      <c r="A8" s="10" t="s">
        <v>1</v>
      </c>
      <c r="B8" s="10">
        <v>517</v>
      </c>
      <c r="C8" s="10">
        <v>688</v>
      </c>
      <c r="D8" s="10">
        <v>533</v>
      </c>
      <c r="E8" s="10">
        <v>536</v>
      </c>
      <c r="F8" s="24">
        <v>580</v>
      </c>
      <c r="G8" s="27">
        <v>640</v>
      </c>
      <c r="H8" s="10"/>
    </row>
    <row r="9" spans="1:8" s="3" customFormat="1" ht="12" customHeight="1">
      <c r="A9" s="10" t="s">
        <v>2</v>
      </c>
      <c r="B9" s="10">
        <v>425</v>
      </c>
      <c r="C9" s="10">
        <v>414</v>
      </c>
      <c r="D9" s="10">
        <v>376</v>
      </c>
      <c r="E9" s="10">
        <v>365</v>
      </c>
      <c r="F9" s="24">
        <v>433</v>
      </c>
      <c r="G9" s="27">
        <v>458</v>
      </c>
      <c r="H9" s="10"/>
    </row>
    <row r="10" spans="1:8" s="3" customFormat="1" ht="12" customHeight="1">
      <c r="A10" s="10" t="s">
        <v>3</v>
      </c>
      <c r="B10" s="10">
        <v>287</v>
      </c>
      <c r="C10" s="10">
        <v>274</v>
      </c>
      <c r="D10" s="10">
        <v>282</v>
      </c>
      <c r="E10" s="10">
        <v>274</v>
      </c>
      <c r="F10" s="24">
        <v>308</v>
      </c>
      <c r="G10" s="27">
        <v>326</v>
      </c>
      <c r="H10" s="10"/>
    </row>
    <row r="11" spans="1:8" s="3" customFormat="1" ht="12" customHeight="1">
      <c r="A11" s="10" t="s">
        <v>5</v>
      </c>
      <c r="B11" s="10">
        <v>125</v>
      </c>
      <c r="C11" s="10">
        <v>136</v>
      </c>
      <c r="D11" s="10">
        <v>119</v>
      </c>
      <c r="E11" s="10">
        <v>149</v>
      </c>
      <c r="F11" s="24">
        <v>138</v>
      </c>
      <c r="G11" s="27">
        <v>148</v>
      </c>
      <c r="H11" s="10"/>
    </row>
    <row r="12" spans="1:8" s="3" customFormat="1" ht="18" customHeight="1" thickBot="1">
      <c r="A12" s="11" t="s">
        <v>4</v>
      </c>
      <c r="B12" s="11">
        <f>SUM(B6:B11)</f>
        <v>2388</v>
      </c>
      <c r="C12" s="11">
        <f>SUM(C6:C11)</f>
        <v>2641</v>
      </c>
      <c r="D12" s="11">
        <f>SUM(D6:D11)</f>
        <v>2169</v>
      </c>
      <c r="E12" s="11">
        <f>SUM(E6:E11)</f>
        <v>2262</v>
      </c>
      <c r="F12" s="25">
        <v>2441</v>
      </c>
      <c r="G12" s="25">
        <f>SUM(G6:G11)</f>
        <v>2529</v>
      </c>
      <c r="H12" s="11"/>
    </row>
    <row r="13" spans="2:8" s="12" customFormat="1" ht="12" customHeight="1">
      <c r="B13" s="13"/>
      <c r="C13" s="13"/>
      <c r="D13" s="13"/>
      <c r="E13" s="14"/>
      <c r="F13" s="14"/>
      <c r="G13" s="14"/>
      <c r="H13" s="14"/>
    </row>
    <row r="15" spans="1:8" ht="12.75">
      <c r="A15" s="15"/>
      <c r="B15" s="15"/>
      <c r="C15" s="15"/>
      <c r="D15" s="15"/>
      <c r="E15" s="15"/>
      <c r="F15" s="15"/>
      <c r="G15" s="15"/>
      <c r="H15" s="15"/>
    </row>
    <row r="16" spans="1:8" s="19" customFormat="1" ht="13.5" customHeight="1">
      <c r="A16" s="6" t="s">
        <v>9</v>
      </c>
      <c r="B16" s="16" t="s">
        <v>10</v>
      </c>
      <c r="C16" s="17"/>
      <c r="D16" s="17"/>
      <c r="E16" s="17"/>
      <c r="F16" s="17"/>
      <c r="G16" s="17"/>
      <c r="H16" s="18"/>
    </row>
    <row r="17" spans="1:8" s="2" customFormat="1" ht="13.5" customHeight="1">
      <c r="A17" s="8" t="s">
        <v>8</v>
      </c>
      <c r="B17" s="7">
        <v>1980</v>
      </c>
      <c r="C17" s="7">
        <v>1990</v>
      </c>
      <c r="D17" s="7">
        <v>2000</v>
      </c>
      <c r="E17" s="7">
        <v>2005</v>
      </c>
      <c r="F17" s="7">
        <v>2010</v>
      </c>
      <c r="G17" s="7">
        <v>2012</v>
      </c>
      <c r="H17" s="8"/>
    </row>
    <row r="18" spans="1:8" s="3" customFormat="1" ht="18" customHeight="1">
      <c r="A18" s="20" t="s">
        <v>12</v>
      </c>
      <c r="B18" s="21">
        <f>370/47393*1000</f>
        <v>7.807060114362881</v>
      </c>
      <c r="C18" s="21">
        <f>394/43732*1000</f>
        <v>9.009421018933503</v>
      </c>
      <c r="D18" s="21">
        <f>304/48707*1000</f>
        <v>6.241402673127066</v>
      </c>
      <c r="E18" s="21">
        <f>329/50391*1000</f>
        <v>6.528943660574308</v>
      </c>
      <c r="F18" s="21">
        <v>5.971374722424378</v>
      </c>
      <c r="G18" s="21">
        <f>G6/54705*1000</f>
        <v>4.697925235353258</v>
      </c>
      <c r="H18" s="21"/>
    </row>
    <row r="19" spans="1:8" s="3" customFormat="1" ht="12" customHeight="1">
      <c r="A19" s="10" t="s">
        <v>0</v>
      </c>
      <c r="B19" s="22">
        <f>664/17875*1000</f>
        <v>37.14685314685315</v>
      </c>
      <c r="C19" s="22">
        <f>735/18038*1000</f>
        <v>40.74731123184389</v>
      </c>
      <c r="D19" s="22">
        <f>555/18655*1000</f>
        <v>29.75073706781024</v>
      </c>
      <c r="E19" s="22">
        <f>609/19249*1000</f>
        <v>31.638007169203597</v>
      </c>
      <c r="F19" s="22">
        <v>30.580192165558017</v>
      </c>
      <c r="G19" s="22">
        <f>G7/22527*1000</f>
        <v>31.073822524082214</v>
      </c>
      <c r="H19" s="22"/>
    </row>
    <row r="20" spans="1:8" s="3" customFormat="1" ht="12" customHeight="1">
      <c r="A20" s="10" t="s">
        <v>1</v>
      </c>
      <c r="B20" s="22">
        <f>517/17979*1000</f>
        <v>28.75577062128038</v>
      </c>
      <c r="C20" s="22">
        <f>688/19890*1000</f>
        <v>34.59024635495224</v>
      </c>
      <c r="D20" s="22">
        <f>533/22492*1000</f>
        <v>23.69731460074693</v>
      </c>
      <c r="E20" s="22">
        <f>536/23180*1000</f>
        <v>23.123382226056947</v>
      </c>
      <c r="F20" s="22">
        <v>23.453295592397897</v>
      </c>
      <c r="G20" s="22">
        <f>G8/25533*1000</f>
        <v>25.065601378608076</v>
      </c>
      <c r="H20" s="22"/>
    </row>
    <row r="21" spans="1:8" s="3" customFormat="1" ht="12" customHeight="1">
      <c r="A21" s="10" t="s">
        <v>2</v>
      </c>
      <c r="B21" s="22">
        <f>425/16818*1000</f>
        <v>25.27054346533476</v>
      </c>
      <c r="C21" s="22">
        <f>414/16224*1000</f>
        <v>25.517751479289938</v>
      </c>
      <c r="D21" s="22">
        <f>376/18908*1000</f>
        <v>19.88576264015232</v>
      </c>
      <c r="E21" s="22">
        <f>365/20562*1000</f>
        <v>17.751191518334792</v>
      </c>
      <c r="F21" s="22">
        <v>20.693939973236475</v>
      </c>
      <c r="G21" s="22">
        <f>G9/21759*1000</f>
        <v>21.048761432051105</v>
      </c>
      <c r="H21" s="22"/>
    </row>
    <row r="22" spans="1:8" s="3" customFormat="1" ht="12" customHeight="1">
      <c r="A22" s="10" t="s">
        <v>3</v>
      </c>
      <c r="B22" s="22">
        <f>287/13990*1000</f>
        <v>20.514653323802715</v>
      </c>
      <c r="C22" s="22">
        <f>274/14776*1000</f>
        <v>18.543584190579317</v>
      </c>
      <c r="D22" s="22">
        <f>282/16573*1000</f>
        <v>17.015627828395584</v>
      </c>
      <c r="E22" s="22">
        <f>274/17175*1000</f>
        <v>15.953420669577875</v>
      </c>
      <c r="F22" s="22">
        <v>16.917499725365264</v>
      </c>
      <c r="G22" s="22">
        <f>G10/18455*1000</f>
        <v>17.664589542129505</v>
      </c>
      <c r="H22" s="22"/>
    </row>
    <row r="23" spans="1:8" s="3" customFormat="1" ht="12" customHeight="1">
      <c r="A23" s="10" t="s">
        <v>5</v>
      </c>
      <c r="B23" s="22">
        <f>125/107663*1000</f>
        <v>1.161030251804241</v>
      </c>
      <c r="C23" s="22">
        <f>136/110253*1000</f>
        <v>1.2335265253553191</v>
      </c>
      <c r="D23" s="22">
        <f>119/112708*1000</f>
        <v>1.055825673421585</v>
      </c>
      <c r="E23" s="22">
        <f>149/115157*1000</f>
        <v>1.2938857386003457</v>
      </c>
      <c r="F23" s="22">
        <v>1.1507479861910241</v>
      </c>
      <c r="G23" s="22">
        <f>G11/122448*1000</f>
        <v>1.2086763360773554</v>
      </c>
      <c r="H23" s="22"/>
    </row>
    <row r="24" spans="1:8" s="3" customFormat="1" ht="18" customHeight="1" thickBot="1">
      <c r="A24" s="11" t="s">
        <v>4</v>
      </c>
      <c r="B24" s="23">
        <f>2388/221718*1000</f>
        <v>10.77043812410359</v>
      </c>
      <c r="C24" s="23">
        <f>2641/222913*1000</f>
        <v>11.847671513101524</v>
      </c>
      <c r="D24" s="23">
        <f>2169/238043*1000</f>
        <v>9.111799128728844</v>
      </c>
      <c r="E24" s="23">
        <f>2262/245714*1000</f>
        <v>9.205824657935649</v>
      </c>
      <c r="F24" s="23">
        <v>9.424019087402854</v>
      </c>
      <c r="G24" s="23">
        <f>G12/265427*1000</f>
        <v>9.528043492184292</v>
      </c>
      <c r="H24" s="23"/>
    </row>
    <row r="25" spans="1:8" s="12" customFormat="1" ht="18" customHeight="1">
      <c r="A25" s="26" t="s">
        <v>6</v>
      </c>
      <c r="B25" s="26"/>
      <c r="C25" s="26"/>
      <c r="D25" s="26"/>
      <c r="E25" s="26"/>
      <c r="F25" s="26"/>
      <c r="G25" s="26"/>
      <c r="H25" s="26"/>
    </row>
    <row r="26" spans="1:8" ht="10.5" customHeight="1">
      <c r="A26" s="28" t="s">
        <v>14</v>
      </c>
      <c r="B26" s="28"/>
      <c r="C26" s="28"/>
      <c r="D26" s="28"/>
      <c r="E26" s="28"/>
      <c r="F26" s="28"/>
      <c r="G26" s="28"/>
      <c r="H26" s="28"/>
    </row>
  </sheetData>
  <sheetProtection/>
  <mergeCells count="2">
    <mergeCell ref="A25:H25"/>
    <mergeCell ref="A26:H26"/>
  </mergeCells>
  <printOptions/>
  <pageMargins left="1.1811023622047245" right="0" top="0.3937007874015748" bottom="0" header="0.5118110236220472" footer="0.5118110236220472"/>
  <pageSetup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2010-03-18T09:50:27Z</cp:lastPrinted>
  <dcterms:created xsi:type="dcterms:W3CDTF">2003-04-29T10:50:34Z</dcterms:created>
  <dcterms:modified xsi:type="dcterms:W3CDTF">2015-01-27T12:00:48Z</dcterms:modified>
  <cp:category/>
  <cp:version/>
  <cp:contentType/>
  <cp:contentStatus/>
</cp:coreProperties>
</file>